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Způsobilé " sheetId="2" r:id="rId2"/>
    <sheet name="02 - Nezpůsobilé 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Způsobilé '!$C$118:$K$143</definedName>
    <definedName name="_xlnm.Print_Area" localSheetId="1">'01 - Způsobilé '!$C$4:$J$76,'01 - Způsobilé '!$C$82:$J$100,'01 - Způsobilé '!$C$106:$K$143</definedName>
    <definedName name="_xlnm.Print_Titles" localSheetId="1">'01 - Způsobilé '!$118:$118</definedName>
    <definedName name="_xlnm._FilterDatabase" localSheetId="2" hidden="1">'02 - Nezpůsobilé '!$C$116:$K$124</definedName>
    <definedName name="_xlnm.Print_Area" localSheetId="2">'02 - Nezpůsobilé '!$C$4:$J$76,'02 - Nezpůsobilé '!$C$82:$J$98,'02 - Nezpůsobilé '!$C$104:$K$124</definedName>
    <definedName name="_xlnm.Print_Titles" localSheetId="2">'02 - Nezpůsobilé '!$116:$116</definedName>
  </definedNames>
  <calcPr/>
</workbook>
</file>

<file path=xl/calcChain.xml><?xml version="1.0" encoding="utf-8"?>
<calcChain xmlns="http://schemas.openxmlformats.org/spreadsheetml/2006/main">
  <c i="3" l="1" r="P118"/>
  <c r="P117"/>
  <c i="1" r="AU96"/>
  <c i="3" r="J37"/>
  <c r="J36"/>
  <c i="1" r="AY96"/>
  <c i="3" r="J35"/>
  <c i="1" r="AX96"/>
  <c i="3"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3"/>
  <c r="F113"/>
  <c r="F111"/>
  <c r="E109"/>
  <c r="J91"/>
  <c r="F91"/>
  <c r="F89"/>
  <c r="E87"/>
  <c r="J24"/>
  <c r="E24"/>
  <c r="J92"/>
  <c r="J23"/>
  <c r="J18"/>
  <c r="E18"/>
  <c r="F114"/>
  <c r="J17"/>
  <c r="J12"/>
  <c r="J111"/>
  <c r="E7"/>
  <c r="E107"/>
  <c i="2" r="J37"/>
  <c r="J36"/>
  <c i="1" r="AY95"/>
  <c i="2" r="J35"/>
  <c i="1" r="AX95"/>
  <c i="2" r="BI141"/>
  <c r="BH141"/>
  <c r="BG141"/>
  <c r="BF141"/>
  <c r="T141"/>
  <c r="T140"/>
  <c r="T139"/>
  <c r="R141"/>
  <c r="R140"/>
  <c r="R139"/>
  <c r="P141"/>
  <c r="P140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5"/>
  <c r="F115"/>
  <c r="F113"/>
  <c r="E111"/>
  <c r="J91"/>
  <c r="F91"/>
  <c r="F89"/>
  <c r="E87"/>
  <c r="J24"/>
  <c r="E24"/>
  <c r="J116"/>
  <c r="J23"/>
  <c r="J18"/>
  <c r="E18"/>
  <c r="F116"/>
  <c r="J17"/>
  <c r="J12"/>
  <c r="J113"/>
  <c r="E7"/>
  <c r="E85"/>
  <c i="1" r="L90"/>
  <c r="AM90"/>
  <c r="AM89"/>
  <c r="L89"/>
  <c r="AM87"/>
  <c r="L87"/>
  <c r="L85"/>
  <c r="L84"/>
  <c i="2" r="J135"/>
  <c r="BK129"/>
  <c r="BK121"/>
  <c r="BK131"/>
  <c i="3" r="J123"/>
  <c r="F35"/>
  <c i="2" r="J141"/>
  <c r="BK123"/>
  <c r="J133"/>
  <c r="J123"/>
  <c i="3" r="BK121"/>
  <c i="2" r="BK141"/>
  <c r="BK127"/>
  <c i="1" r="AS94"/>
  <c i="3" r="BK119"/>
  <c i="2" r="BK137"/>
  <c r="BK125"/>
  <c r="J137"/>
  <c r="J125"/>
  <c r="BK135"/>
  <c r="J131"/>
  <c r="J121"/>
  <c r="J129"/>
  <c i="3" r="J121"/>
  <c r="J119"/>
  <c i="2" r="BK133"/>
  <c r="J127"/>
  <c i="3" r="BK123"/>
  <c i="2" l="1" r="T120"/>
  <c r="T119"/>
  <c r="R120"/>
  <c r="R119"/>
  <c r="BK120"/>
  <c r="J120"/>
  <c r="J97"/>
  <c r="P120"/>
  <c r="P119"/>
  <c i="1" r="AU95"/>
  <c i="3" r="R118"/>
  <c r="R117"/>
  <c r="BK118"/>
  <c r="J118"/>
  <c r="J97"/>
  <c r="T118"/>
  <c r="T117"/>
  <c i="2" r="BK140"/>
  <c r="J140"/>
  <c r="J99"/>
  <c i="3" r="E85"/>
  <c i="1" r="BB96"/>
  <c i="3" r="J89"/>
  <c r="F92"/>
  <c r="J114"/>
  <c r="BE119"/>
  <c r="BE123"/>
  <c r="BE121"/>
  <c i="2" r="F92"/>
  <c r="E109"/>
  <c r="BE125"/>
  <c r="BE135"/>
  <c r="J89"/>
  <c r="J92"/>
  <c r="BE121"/>
  <c r="BE123"/>
  <c r="BE127"/>
  <c r="BE129"/>
  <c r="BE131"/>
  <c r="BE133"/>
  <c r="BE137"/>
  <c r="BE141"/>
  <c i="1" r="AU94"/>
  <c i="2" r="F34"/>
  <c i="1" r="BA95"/>
  <c i="2" r="F35"/>
  <c i="1" r="BB95"/>
  <c r="BB94"/>
  <c r="W31"/>
  <c i="2" r="F36"/>
  <c i="1" r="BC95"/>
  <c i="3" r="F34"/>
  <c i="1" r="BA96"/>
  <c i="2" r="J34"/>
  <c i="1" r="AW95"/>
  <c i="2" r="F37"/>
  <c i="1" r="BD95"/>
  <c i="3" r="J34"/>
  <c i="1" r="AW96"/>
  <c i="3" r="F36"/>
  <c i="1" r="BC96"/>
  <c i="3" r="F37"/>
  <c i="1" r="BD96"/>
  <c i="2" l="1" r="BK139"/>
  <c r="J139"/>
  <c r="J98"/>
  <c i="3" r="BK117"/>
  <c r="J117"/>
  <c r="J30"/>
  <c i="1" r="AG96"/>
  <c i="2" r="F33"/>
  <c i="1" r="AZ95"/>
  <c r="BA94"/>
  <c r="AW94"/>
  <c r="AK30"/>
  <c i="3" r="F33"/>
  <c i="1" r="AZ96"/>
  <c i="2" r="J33"/>
  <c i="1" r="AV95"/>
  <c r="AT95"/>
  <c r="BC94"/>
  <c r="W32"/>
  <c r="AX94"/>
  <c r="BD94"/>
  <c r="W33"/>
  <c i="3" r="J33"/>
  <c i="1" r="AV96"/>
  <c r="AT96"/>
  <c r="AN96"/>
  <c i="2" l="1" r="BK119"/>
  <c r="J119"/>
  <c r="J96"/>
  <c i="3" r="J96"/>
  <c r="J39"/>
  <c i="1" r="AY94"/>
  <c r="AZ94"/>
  <c r="W29"/>
  <c r="W30"/>
  <c i="2" l="1"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<sst xmlns="http://schemas.openxmlformats.org/spreadsheetml/2006/main">
  <si>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</si>
  <si>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</si>
  <si>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</si>
  <si>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</si>
  <si>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</si>
  <si>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{b9766245-b35d-4e97-a4af-74cc0f549cf5}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</si>
  <si>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</si>
  <si>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</si>
  <si>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</si>
  <si>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</si>
  <si>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</si>
  <si>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</si>
  <si>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</si>
  <si>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</si>
  <si>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09082023RG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</si>
  <si>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</si>
  <si>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</si>
  <si>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Jídelna Hradební 1029/2 - Gastro</t>
  </si>
  <si>
    <t>KSO:</t>
  </si>
  <si>
    <t>CC-CZ:</t>
  </si>
  <si>
    <t>Místo:</t>
  </si>
  <si>
    <t xml:space="preserve">Hradební 1029/2 </t>
  </si>
  <si>
    <t>Datum:</t>
  </si>
  <si>
    <t>7. 4. 2025</t>
  </si>
  <si>
    <t>Zadavatel:</t>
  </si>
  <si>
    <t>IČ:</t>
  </si>
  <si>
    <t>SPŠ SOŠ SOU Hradec Králové</t>
  </si>
  <si>
    <t>DIČ:</t>
  </si>
  <si>
    <t>Uchazeč:</t>
  </si>
  <si>
    <t>Vyplň údaj</t>
  </si>
  <si>
    <t>Projektant:</t>
  </si>
  <si>
    <t>ARAGON ELL s.r.o.</t>
  </si>
  <si>
    <t>True</t>
  </si>
  <si>
    <t>Zpracovatel:</t>
  </si>
  <si>
    <t xml:space="preserve"> </t>
  </si>
  <si>
    <t>Poznámka:</t>
  </si>
  <si>
    <t xml:space="preserve">NEDÍLNOU SOUČÁSTÍ ROZPOČTU JE PROJEKTOVÁ DOKUMENTACE!_x000d_
Soupis prací je sestaven s využitím položek Cenové soustavy ÚRS. Cenové a technické podmínky soustavy ÚRS, které nejsou součástí soupisu prací, jsou neomezeně dálkově k dispozici na www.cs-urs.cz. Položky soupisu prací, které nemají ve sloupci "Cenová soustava" uveden žádný údaj, nepochází s Cenové soustavy ÚRS. _x000d_
Dodávka akce se předpokládá včetně kompletní montáže, dopravy, vnitrostaveništní manipulace, veškerého souvisejícího doplňkového, podružného a montážního materiálu tak, aby celé zařízení bylo funkční a splňovalo všechny předpisy, které se na ně vztahují._x000d_
Při zpracování nabídky je nutné vycházet ze všech částí dokumentace (textové i grafické části, všech schémat a specifikace materiálu)._x000d_
Součástí ceny musí být veškeré náklady, aby cena byla konečná a zahrnovala celou dodávku a montáž akce._x000d_
Všechny použité výrobky musí mít osvědčení o schválení k provozu v České republice._x000d_
V průběhu provádění prací budou respektovány všechny příslušné platné předpisy a požadavky BOZP. Náklady vyplývající z jejich dodržení jsou součástí jednotkové ceny a nebudou zvlášť hrazeny._x000d_
Veškeré práce budou provedeny úhledně, řádně a kvalitně řemeslným způsobem._x000d_
Zařízení bude uvedeno do provozu až po provedení všech výchozích zkouškách (revizích) el. instalace a pod. O provedených zkouškách budou vystaveny protokoly._x000d_
POVINNOSTÍ DODAVATELE JE PŘEKONTROLOVAT SPECIFIKACI MATERIÁLŮ A CHYBĚJÍCÍ MATERIÁL NEBO VÝKON DOPLNIT A OCENIT!_x000d_
Nebudou instalovány spotřebiče pro neprofesionální použití (zařízení pro domácnost) podle nařízení Evropského parlamentu a Rady 2017/1369 ze dne 4. července 2017, kterým se stanoví rámec pro označování energetickými štítky a zrušuje směrnice 2010/30/EU.                                          _x000d_
_x000d_
Budou instalovány spotřebiče splňující nejvyšší dostupnou energetickou třídu dle příslušné legislativy pro daný typ spotřebiče. _x000d_
_x000d_
Příkony uvedené v následujících položkách je nutné dodržet._x000d_
_x000d_
Parametry jednotlivých rozměrů a obsahů je nutné dodržet  v tolerančním rozsahu ±5 %_x000d_
_x000d_
Součástí zadávací dokumentace je i projekt  a  v projektu navržené řešení, nabízené zařízení musí zachovávat projekční záměr a s ostatními výrobky být   v ergonomickém i estetickém souladu. _x000d_
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</si>
  <si>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</si>
  <si>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</si>
  <si>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</si>
  <si>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</si>
  <si>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</si>
  <si>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</si>
  <si>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</si>
  <si>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</si>
  <si>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</si>
  <si>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</si>
  <si>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</si>
  <si>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</si>
  <si>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</si>
  <si>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</si>
  <si>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</si>
  <si>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</si>
  <si>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</si>
  <si>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</si>
  <si>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</si>
  <si>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</si>
  <si>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</si>
  <si>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</si>
  <si>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</si>
  <si>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</si>
  <si>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</si>
  <si>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</si>
  <si>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</si>
  <si>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</si>
  <si>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</si>
  <si>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</si>
  <si>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</si>
  <si>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</si>
  <si>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</si>
  <si>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</si>
  <si>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</si>
  <si>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</si>
  <si>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</si>
  <si>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</si>
  <si>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</si>
  <si>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</si>
  <si>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</si>
  <si>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</si>
  <si>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</si>
  <si>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</si>
  <si>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</si>
  <si>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</si>
  <si>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Způsobilé </t>
  </si>
  <si>
    <t>STA</t>
  </si>
  <si>
    <t>1</t>
  </si>
  <si>
    <t>{50c8b00d-389d-481a-9743-a26ccdee778c}</t>
  </si>
  <si>
    <t>2</t>
  </si>
  <si>
    <t>02</t>
  </si>
  <si>
    <t xml:space="preserve">Nezpůsobilé </t>
  </si>
  <si>
    <t>{2e8fb913-0be7-4266-bfc3-8000f9e630ea}</t>
  </si>
  <si>
    <t>KRYCÍ LIST SOUPISU PRACÍ</t>
  </si>
  <si>
    <t>Objekt:</t>
  </si>
  <si>
    <t xml:space="preserve">01 - Způsobilé </t>
  </si>
  <si>
    <t xml:space="preserve">Nebudou instalovány spotřebiče pro neprofesionální použití (zařízení pro domácnost) podle nařízení Evropského parlamentu a Rady 2017/1369 ze dne 4. července 2017, kterým se stanoví rámec pro označování energetickými štítky a zrušuje směrnice 2010/30/EU.                                            Budou instalovány spotřebiče splňující nejvyšší dostupnou energetickou třídu dle příslušné legislativy pro daný typ spotřebiče.   Příkony uvedené v následujících položkách je nutné dodržet.  Parametry jednotlivých rozměrů a obsahů je nutné dodržet  v tolerančním rozsahu ±5 %  Součástí zadávací dokumentace je i projekt  a  v projektu navržené řešení, nabízené zařízení musí zachovávat projekční záměr a s ostatními výrobky být   v ergonomickém i estetickém souladu.   </t>
  </si>
  <si>
    <t>REKAPITULACE ČLENĚNÍ SOUPISU PRACÍ</t>
  </si>
  <si>
    <t>Kód dílu - Popis</t>
  </si>
  <si>
    <t>Cena celkem [CZK]</t>
  </si>
  <si>
    <t>Náklady ze soupisu prací</t>
  </si>
  <si>
    <t>-1</t>
  </si>
  <si>
    <t>D1 - Název položky ceníku Rozměr ŠxHxV mm Příkon (napětí)</t>
  </si>
  <si>
    <t>HSV - Práce a dodávky HSV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</si>
  <si>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</si>
  <si>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</si>
  <si>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</si>
  <si>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</si>
  <si>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</si>
  <si>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</si>
  <si>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</si>
  <si>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</si>
  <si>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</si>
  <si>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</si>
  <si>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</si>
  <si>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</si>
  <si>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</si>
  <si>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</si>
  <si>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</si>
  <si>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Název položky ceníku Rozměr ŠxHxV mm Příkon (napětí)</t>
  </si>
  <si>
    <t>ROZPOCET</t>
  </si>
  <si>
    <t>K</t>
  </si>
  <si>
    <t>Pol62</t>
  </si>
  <si>
    <t>Úprava výdejního pultu – nahrazení stávajícího chlazeného stolu s vanou chlazeným stolem a chlazenou vitrínou – interiérová část</t>
  </si>
  <si>
    <t>ks</t>
  </si>
  <si>
    <t>4</t>
  </si>
  <si>
    <t>-793948333</t>
  </si>
  <si>
    <t>P</t>
  </si>
  <si>
    <t xml:space="preserve">Poznámka k položce:_x000d_
vše dle části dokumentace D.2 přílohy č. D1, technické zprávy a dokaldové části E.7_x000d_
_x000d_
Výměna části výdeje - podle prováděcího výkresu dodavatele po schválení investorem._x000d_
Zhotovitel při instalaci položek 7(a) a 7(b) přizpůsobí i výdejní pult, tak že provede i výměnu části neutrální části pultu._x000d_
Před realizací vypracuje prováděcí výkresy úprav a nechá si je schválit investorem._x000d_
</t>
  </si>
  <si>
    <t>Pol2</t>
  </si>
  <si>
    <t>Vitrína chladící - samoobslužná MODUS -B 1200x500x650 300W /230V</t>
  </si>
  <si>
    <t>Poznámka k položce:_x000d_
Pozice 7a_x000d_
  * Celonerezová konstrukce * Posuvná prosklená dvířka s nerezovymi průběžnými madly a dvojitým izolačním sklem * Dviřka je možné rychle a jednoduše sundat pro každodenni udržbu * LED osvětlení * Spodní nerezove dno: Možné využií jako další prostor pro umistění taců s produkty * Statické chlazení * Uživatelsky nastavitelna vyška polic Standardni vybavení: Digitalni termostat s regulací teploty od +4 ‹C * Automatické odtavaní * Digitalní ukazatel teploty * Vypínač ON/OFF * LED osvětlení * Skleněné police z kaleneho skla o síle 6-8 mm s leštěnými hranami * Dvojite sklo stěn zajišťující vynikajici izolační vlastnosti.</t>
  </si>
  <si>
    <t>3</t>
  </si>
  <si>
    <t>Pol3</t>
  </si>
  <si>
    <t xml:space="preserve">Multifunkční   pánev CUCIMIX s míchadlem CBTE (G) 090 V1 1445x1290x1030 22 kW - plyn</t>
  </si>
  <si>
    <t>6</t>
  </si>
  <si>
    <t xml:space="preserve">Poznámka k položce:_x000d_
Pozice 6_x000d_
  * dokáže nahradit varný kotel (omáčky, polévky) pro teploty od 30 do 110°C * dokáže nahradit pečící pánev (základy masa, guláše, soté apod.) pro teploty od 30 do 200°C * Využitelný objem:    90 litrů * Pánev je zhotovena z 12 mm nerezové oceli (AISI304) * Vnější plášť je zhotoven z 1,5-2 mm nerezové oceli (AISI304) * Nosné konstrukce z min. 3 mm nerezové oceli *  Vyvážené dvojité bezpečnostní víko s plynovými tlumiči , samostatná sprcha v těle stroje   * Integrované ramínko pro přesné plnění pánve vodou s kontrolou polohy * Vestavné a vyjímatelné tříramenné míchadlo s teflonovými stěrkami * Nezávislý chod míchadla na ohřev pánve * Kompletní uživatelská a servisní komunikace v ČJ * Funkce elektroniky – dotykový 7“ Easy touch control ovládací panel</t>
  </si>
  <si>
    <t>Pol4</t>
  </si>
  <si>
    <t>Konvektomat elektrický Blue 1011 b 933x821x1046 18,6 kW/400 V</t>
  </si>
  <si>
    <t>8</t>
  </si>
  <si>
    <t>Poznámka k položce:_x000d_
Pozice 2a _x000d_
 *Kapacita 10x GN 1/1 + 1 zásuv - kapacita 151-250 jídel * Vývin páry: BOJLER *Rozteč zásuvů 65 mm - zásuvy napříč *Horký vzduch 30-300°C *Kombinovaný režim 30-300°C *Vaření v páře 30-130 °C *Bio vaření 30-98 °C *Vaření přes noc *Časování zásuvů - možnost nastavit různý čas pro každý zásuv *6- bodová teplotní sonda - šest měřících bodů pro perfektní kontrolu teploty v jádře *1000 programů s 20 kroky *Piktogramy - možnost přiřazení piktogramů *Automatický start - možnost naplánovat odložený start *Active Cleaning - automatické mytí s min spotřebou vody *Trojité dveřní sklo - minimální únik tepla, nízká spotřeba energie *Klapka - rychlé odvlhčení varné komory, patentovaný systém *7 rychlostí ventilátoru - kontrolovaná distribuce a cirkulace vzduchu *WSS - speciální systém odpadu a vestavěný tepelný výměník zajistí velmi nízkou spotřebu vody</t>
  </si>
  <si>
    <t>5</t>
  </si>
  <si>
    <t>Pol5</t>
  </si>
  <si>
    <t>Konvektomat elektrický Blue 2011 b 948x834x1804 37,1 kW/400 V</t>
  </si>
  <si>
    <t>10</t>
  </si>
  <si>
    <t>Poznámka k položce:_x000d_
Pozice 1a _x000d_
 *Kapacita 20x GN 1/1 - kapacita 400-600 jídel * Vývin páry: BOJLER *Rozteč zásuvů 63 mm - zásuvy napříč *Horký vzduch 30-300°C *Kombinovaný režim 30-300°C *Vaření v páře 30-130 °C *Bio vaření 30-98 °C *Vaření přes noc *Časování zásuvů - možnost nastavit různý čas pro každý zásuv *6- bodová teplotní sonda - šest měřících bodů pro perfektní kontrolu teploty v jádře *1000 programů s 20 kroky *Piktogramy - možnost přiřazení piktogramů *Automatický start - možnost naplánovat odložený start *Active Cleaning - automatické mytí s min spotřebou vody *Trojité dveřní sklo - minimální únik tepla, nízká spotřeba energie *Klapka - rychlé odvlhčení varné komory, patentovaný systém *7 rychlostí ventilátoru - kontrolovaná distribuce a cirkulace vzduchu *WSS - speciální systém odpadu a vestavěný tepelný výměník zajistí velmi nízkou spotřebu vody</t>
  </si>
  <si>
    <t>Pol6</t>
  </si>
  <si>
    <t>Duplexní změkčovací filtr WGDK-9100-40-SXT 630x530x470 5 W /230 V</t>
  </si>
  <si>
    <t>Poznámka k položce:_x000d_
*Plně automatické časově nebo dle průtoku řízené změkčovací zařízení *Řídící ventil Fleck 9100 SXT duplex *Plněno katex *Zasolení 130g/1 l hmoty *Kapacita v m3: 40</t>
  </si>
  <si>
    <t>7</t>
  </si>
  <si>
    <t>Pol9</t>
  </si>
  <si>
    <t>Myčka nádobí průchozí PT-M Energy Plus 635x750x2195 10,2 kW -teplá voda /400V</t>
  </si>
  <si>
    <t>18</t>
  </si>
  <si>
    <t>Poznámka k položce:_x000d_
Pozice 5 _x000d_
 Přímé i rohové provedení. Jednotlačítkové ovládání s inteligentní barevnou elektronikou, diagnostický systém. Hygienická koncepce -čištění mycího roztoku Mediamat Cyklo -filtruje z roztoku i nejjemnější nečistoty. Rychlá, silná, mnohostranná (i pro GN 1/1, podnosy, zásuvná výška 440 mm), výkon: 72/44/32/22 košů/h. Délka programu 50/82/112/164 sekund. Ergonomická držadla krytu usnadňují a zrychlují práci. Rozměry koše 500x500 mm EnergyPlus = zpětné získávání tepla rekuperací</t>
  </si>
  <si>
    <t>Pol10</t>
  </si>
  <si>
    <t>Multifunkční zařízení 2x 49 L JIPA JUMP 101 DM 1580x850x1050 mm, dno: 2x 25 dm2 27,5 kW / 400 V (jištění 3x 40A)</t>
  </si>
  <si>
    <t>20</t>
  </si>
  <si>
    <t>Poznámka k položce:_x000d_
Pozice 4_x000d_
  *TECHNOLOGIE: * Vaření, intenzivní a šetrné, smažení, fritování, dušení, nízkoteplotní úpravy grilování, restování, opékání, konfitování, úprava sous – vide * Rozsah teplot: 30 °C–250 °C. *OVLÁDÁNÍ * Automatický a manuální režim úpravy pokrmů * Barevná dotyková obrazovka 12“s intuitivním ovládáním * Kompletní ovládání v českém jazyce, jazykové mutace * Možnost uložení vlastních programů * Technologické postupy * Paměť pro 800 programů o 12 krocích * Zobrazování průběhu úprav na displeji * Přesné senzorické měření teplot * Indikace nastavených a skutečných hodnot * Zobrazení poruchových hlášení na displeji * Technické a servisní informace * Tlačítko Zapnutí / Vypnutí * Uzamykání obrazovky * KONSTRUKCE: * celonerezová zařízení AISI 304, vana AISI 316 * topný systém Super Block JPX 17 pro rovnoměrné rozložení teploty * VYBAVENÍ: * automatický systém napouštění vany s přesným dávkováním * měrka množství tekutiny * vícebodová sonda - měření teploty jádra suroviny * automatický zdvih košů – lze vařit v koších i se zavřeným víkem * integrovaná sprcha s automatickým navíjením * integrovaná zásuvka 230V /16A * zásuvka USB pro zálohování a přenos dat * připojení na internet_x000d_
rameno na zvedání koše a fritovací koš</t>
  </si>
  <si>
    <t>9</t>
  </si>
  <si>
    <t>Pol11</t>
  </si>
  <si>
    <t>Chladící stůl 2 sekce CCP-2G 1.342x700x850 203 W /230V - 1N</t>
  </si>
  <si>
    <t>22</t>
  </si>
  <si>
    <t>Poznámka k položce:_x000d_
Pozice 7b_x000d_
  * 2 sekce - 2 dveře (1x rošt GN 1/1 na 1 dveře) * dveře se systémem automatického zavírání a fixací v otevřené poloze * pracovní teplota od -2°C do +8°C (teplota okolí max 43°C) * nerezová ocel (s vyjímkou zadního pozinkovaného panelu) * polyuretanová izolace o síle 50 mm a hustotě 40 kg/m3 * systém chlazení s nucenou cirkulací vzduchu * digitální displej pro elektronické řízení teploty a odmrazování * lisovaný integrovaný odtok ve dně stlu * zaoblené okraje dna komory pro snadnou údržbu * výškově nastavitelné nohy z nerez oceli * chladivo R-600a * Volitelně: * bez desky, deska s dřezem, žulová pracovní deska * bez zadního lemu 10 cm * zámky dveří * chladící jednotka na levé straně</t>
  </si>
  <si>
    <t>HSV</t>
  </si>
  <si>
    <t>Práce a dodávky HSV</t>
  </si>
  <si>
    <t>Ostatní konstrukce a práce, bourání</t>
  </si>
  <si>
    <t>999-R100</t>
  </si>
  <si>
    <t>Demontáž stávajícího zařízení (v místech změny a souvisejícím prostoru) a zpětnou montáž vybrané části zařízení, včetně instalačního materiálu a přepravních nákladů</t>
  </si>
  <si>
    <t>sada</t>
  </si>
  <si>
    <t>-1033547282</t>
  </si>
  <si>
    <t>Poznámka k položce:_x000d_
V ceně je i nutná manipulace (dočasné uskladnění) po objketu</t>
  </si>
  <si>
    <t>VV</t>
  </si>
  <si>
    <t>1 "dle dokladové části v.č. E.7 pozice 1-34, 40+41, 47+48, 51-54</t>
  </si>
  <si>
    <t xml:space="preserve">02 - Nezpůsobilé </t>
  </si>
  <si>
    <t>Pol1</t>
  </si>
  <si>
    <t>Vozík se zvlhčením ETV-B 1×15 GN 1/1 570x825x1455 2,3 kW/230 V</t>
  </si>
  <si>
    <t>Poznámka k položce:_x000d_
Pozice 3 _x000d_
 *kapacita: 15 GN 1/1-65 *dvouplášťový *izolovaný banketový vozík s aktivním ohřevem a zvlhčováním - volba suchého a vlhkého ohřevu *ventilátor - rozvnoměrné proudění vzduchu *digitální termostaty (30-90 °C) *lisované bočnice s roztečem vsunů 75 mm *jednokřídlé uzamykatelné dveře s těsněním *aretace dveří *rohové nárazníky *4x kolečko z toho 2 s brzdou</t>
  </si>
  <si>
    <t>Pol7</t>
  </si>
  <si>
    <t>Zavážecí vozík 2011 náhradní VO 2011R</t>
  </si>
  <si>
    <t>-752611697</t>
  </si>
  <si>
    <t>Poznámka k položce:_x000d_
Pozice 1b</t>
  </si>
  <si>
    <t>Pol8</t>
  </si>
  <si>
    <t>Podstavec pod konvektomat ST 1116</t>
  </si>
  <si>
    <t>-999170067</t>
  </si>
  <si>
    <t>Poznámka k položce:_x000d_
Pozice 2b_x000d_
  podstavec nerez se 16 vsuny GN 1/1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</si>
</sst>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383.25" customHeight="1">
      <c r="B23" s="19"/>
      <c r="C23" s="20"/>
      <c r="D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50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51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52</v>
      </c>
      <c r="AI60" s="40"/>
      <c r="AJ60" s="40"/>
      <c r="AK60" s="40"/>
      <c r="AL60" s="40"/>
      <c r="AM60" s="62" t="s">
        <v>53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54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55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52</v>
      </c>
      <c r="AI75" s="40"/>
      <c r="AJ75" s="40"/>
      <c r="AK75" s="40"/>
      <c r="AL75" s="40"/>
      <c r="AM75" s="62" t="s">
        <v>53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56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09082023RG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Jídelna Hradební 1029/2 - Gastro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Hradební 1029/2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7. 4. 2025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SPŠ SOŠ SOU Hradec Králové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>ARAGON ELL s.r.o.</v>
      </c>
      <c r="AN89" s="69"/>
      <c r="AO89" s="69"/>
      <c r="AP89" s="69"/>
      <c r="AQ89" s="38"/>
      <c r="AR89" s="42"/>
      <c r="AS89" s="79" t="s">
        <v>57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33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58</v>
      </c>
      <c r="D92" s="92"/>
      <c r="E92" s="92"/>
      <c r="F92" s="92"/>
      <c r="G92" s="92"/>
      <c r="H92" s="93"/>
      <c r="I92" s="94" t="s">
        <v>59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60</v>
      </c>
      <c r="AH92" s="92"/>
      <c r="AI92" s="92"/>
      <c r="AJ92" s="92"/>
      <c r="AK92" s="92"/>
      <c r="AL92" s="92"/>
      <c r="AM92" s="92"/>
      <c r="AN92" s="94" t="s">
        <v>61</v>
      </c>
      <c r="AO92" s="92"/>
      <c r="AP92" s="96"/>
      <c r="AQ92" s="97" t="s">
        <v>62</v>
      </c>
      <c r="AR92" s="42"/>
      <c r="AS92" s="98" t="s">
        <v>63</v>
      </c>
      <c r="AT92" s="99" t="s">
        <v>64</v>
      </c>
      <c r="AU92" s="99" t="s">
        <v>65</v>
      </c>
      <c r="AV92" s="99" t="s">
        <v>66</v>
      </c>
      <c r="AW92" s="99" t="s">
        <v>67</v>
      </c>
      <c r="AX92" s="99" t="s">
        <v>68</v>
      </c>
      <c r="AY92" s="99" t="s">
        <v>69</v>
      </c>
      <c r="AZ92" s="99" t="s">
        <v>70</v>
      </c>
      <c r="BA92" s="99" t="s">
        <v>71</v>
      </c>
      <c r="BB92" s="99" t="s">
        <v>72</v>
      </c>
      <c r="BC92" s="99" t="s">
        <v>73</v>
      </c>
      <c r="BD92" s="100" t="s">
        <v>74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75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ROUND(SUM(AG95:AG96),2)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ROUND(SUM(AS95:AS96),2)</f>
        <v>0</v>
      </c>
      <c r="AT94" s="112">
        <f>ROUND(SUM(AV94:AW94),2)</f>
        <v>0</v>
      </c>
      <c r="AU94" s="113">
        <f>ROUND(SUM(AU95:AU96),5)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ROUND(SUM(AZ95:AZ96),2)</f>
        <v>0</v>
      </c>
      <c r="BA94" s="112">
        <f>ROUND(SUM(BA95:BA96),2)</f>
        <v>0</v>
      </c>
      <c r="BB94" s="112">
        <f>ROUND(SUM(BB95:BB96),2)</f>
        <v>0</v>
      </c>
      <c r="BC94" s="112">
        <f>ROUND(SUM(BC95:BC96),2)</f>
        <v>0</v>
      </c>
      <c r="BD94" s="114">
        <f>ROUND(SUM(BD95:BD96),2)</f>
        <v>0</v>
      </c>
      <c r="BE94" s="6"/>
      <c r="BS94" s="115" t="s">
        <v>76</v>
      </c>
      <c r="BT94" s="115" t="s">
        <v>77</v>
      </c>
      <c r="BU94" s="116" t="s">
        <v>78</v>
      </c>
      <c r="BV94" s="115" t="s">
        <v>79</v>
      </c>
      <c r="BW94" s="115" t="s">
        <v>5</v>
      </c>
      <c r="BX94" s="115" t="s">
        <v>80</v>
      </c>
      <c r="CL94" s="115" t="s">
        <v>1</v>
      </c>
    </row>
    <row r="95" s="7" customFormat="1" ht="16.5" customHeight="1">
      <c r="A95" s="117" t="s">
        <v>81</v>
      </c>
      <c r="B95" s="118"/>
      <c r="C95" s="119"/>
      <c r="D95" s="120" t="s">
        <v>82</v>
      </c>
      <c r="E95" s="120"/>
      <c r="F95" s="120"/>
      <c r="G95" s="120"/>
      <c r="H95" s="120"/>
      <c r="I95" s="121"/>
      <c r="J95" s="120" t="s">
        <v>83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'01 - Způsobilé 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84</v>
      </c>
      <c r="AR95" s="124"/>
      <c r="AS95" s="125">
        <v>0</v>
      </c>
      <c r="AT95" s="126">
        <f>ROUND(SUM(AV95:AW95),2)</f>
        <v>0</v>
      </c>
      <c r="AU95" s="127">
        <f>'01 - Způsobilé '!P119</f>
        <v>0</v>
      </c>
      <c r="AV95" s="126">
        <f>'01 - Způsobilé '!J33</f>
        <v>0</v>
      </c>
      <c r="AW95" s="126">
        <f>'01 - Způsobilé '!J34</f>
        <v>0</v>
      </c>
      <c r="AX95" s="126">
        <f>'01 - Způsobilé '!J35</f>
        <v>0</v>
      </c>
      <c r="AY95" s="126">
        <f>'01 - Způsobilé '!J36</f>
        <v>0</v>
      </c>
      <c r="AZ95" s="126">
        <f>'01 - Způsobilé '!F33</f>
        <v>0</v>
      </c>
      <c r="BA95" s="126">
        <f>'01 - Způsobilé '!F34</f>
        <v>0</v>
      </c>
      <c r="BB95" s="126">
        <f>'01 - Způsobilé '!F35</f>
        <v>0</v>
      </c>
      <c r="BC95" s="126">
        <f>'01 - Způsobilé '!F36</f>
        <v>0</v>
      </c>
      <c r="BD95" s="128">
        <f>'01 - Způsobilé '!F37</f>
        <v>0</v>
      </c>
      <c r="BE95" s="7"/>
      <c r="BT95" s="129" t="s">
        <v>85</v>
      </c>
      <c r="BV95" s="129" t="s">
        <v>79</v>
      </c>
      <c r="BW95" s="129" t="s">
        <v>86</v>
      </c>
      <c r="BX95" s="129" t="s">
        <v>5</v>
      </c>
      <c r="CL95" s="129" t="s">
        <v>1</v>
      </c>
      <c r="CM95" s="129" t="s">
        <v>87</v>
      </c>
    </row>
    <row r="96" s="7" customFormat="1" ht="16.5" customHeight="1">
      <c r="A96" s="117" t="s">
        <v>81</v>
      </c>
      <c r="B96" s="118"/>
      <c r="C96" s="119"/>
      <c r="D96" s="120" t="s">
        <v>88</v>
      </c>
      <c r="E96" s="120"/>
      <c r="F96" s="120"/>
      <c r="G96" s="120"/>
      <c r="H96" s="120"/>
      <c r="I96" s="121"/>
      <c r="J96" s="120" t="s">
        <v>89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'02 - Nezpůsobilé 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84</v>
      </c>
      <c r="AR96" s="124"/>
      <c r="AS96" s="130">
        <v>0</v>
      </c>
      <c r="AT96" s="131">
        <f>ROUND(SUM(AV96:AW96),2)</f>
        <v>0</v>
      </c>
      <c r="AU96" s="132">
        <f>'02 - Nezpůsobilé '!P117</f>
        <v>0</v>
      </c>
      <c r="AV96" s="131">
        <f>'02 - Nezpůsobilé '!J33</f>
        <v>0</v>
      </c>
      <c r="AW96" s="131">
        <f>'02 - Nezpůsobilé '!J34</f>
        <v>0</v>
      </c>
      <c r="AX96" s="131">
        <f>'02 - Nezpůsobilé '!J35</f>
        <v>0</v>
      </c>
      <c r="AY96" s="131">
        <f>'02 - Nezpůsobilé '!J36</f>
        <v>0</v>
      </c>
      <c r="AZ96" s="131">
        <f>'02 - Nezpůsobilé '!F33</f>
        <v>0</v>
      </c>
      <c r="BA96" s="131">
        <f>'02 - Nezpůsobilé '!F34</f>
        <v>0</v>
      </c>
      <c r="BB96" s="131">
        <f>'02 - Nezpůsobilé '!F35</f>
        <v>0</v>
      </c>
      <c r="BC96" s="131">
        <f>'02 - Nezpůsobilé '!F36</f>
        <v>0</v>
      </c>
      <c r="BD96" s="133">
        <f>'02 - Nezpůsobilé '!F37</f>
        <v>0</v>
      </c>
      <c r="BE96" s="7"/>
      <c r="BT96" s="129" t="s">
        <v>85</v>
      </c>
      <c r="BV96" s="129" t="s">
        <v>79</v>
      </c>
      <c r="BW96" s="129" t="s">
        <v>90</v>
      </c>
      <c r="BX96" s="129" t="s">
        <v>5</v>
      </c>
      <c r="CL96" s="129" t="s">
        <v>1</v>
      </c>
      <c r="CM96" s="129" t="s">
        <v>87</v>
      </c>
    </row>
    <row r="97" s="2" customFormat="1" ht="30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</sheetData>
  <sheetProtection sheet="1" formatColumns="0" formatRows="0" objects="1" scenarios="1" spinCount="100000" saltValue="myGd2Tn+ArHp7epVNoytHEIIPe80iUhelre+ejfeeakOkPtwCTy4axeZadPvAyIPHoWXHWZdagVH2N32MllfLw==" hashValue="rlOM8KM8WgcYnOL8JCWQPMus13B/f/5kdB/dHEKFyPuLbl/EN0PR+MP/TQ4/MWOflZ/hy+K25wYd6CCdFjHALg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Způsobilé '!C2" display="/"/>
    <hyperlink ref="A96" location="'02 - Nezpůsobilé 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87</v>
      </c>
    </row>
    <row r="4" s="1" customFormat="1" ht="24.96" customHeight="1">
      <c r="B4" s="18"/>
      <c r="D4" s="136" t="s">
        <v>91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Jídelna Hradební 1029/2 - Gastro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92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93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7. 4. 2025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27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31.25" customHeight="1">
      <c r="A27" s="143"/>
      <c r="B27" s="144"/>
      <c r="C27" s="143"/>
      <c r="D27" s="143"/>
      <c r="E27" s="145" t="s">
        <v>94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37</v>
      </c>
      <c r="E30" s="36"/>
      <c r="F30" s="36"/>
      <c r="G30" s="36"/>
      <c r="H30" s="36"/>
      <c r="I30" s="36"/>
      <c r="J30" s="149">
        <f>ROUND(J119,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39</v>
      </c>
      <c r="G32" s="36"/>
      <c r="H32" s="36"/>
      <c r="I32" s="150" t="s">
        <v>38</v>
      </c>
      <c r="J32" s="150" t="s">
        <v>40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41</v>
      </c>
      <c r="E33" s="138" t="s">
        <v>42</v>
      </c>
      <c r="F33" s="152">
        <f>ROUND((SUM(BE119:BE143)),  2)</f>
        <v>0</v>
      </c>
      <c r="G33" s="36"/>
      <c r="H33" s="36"/>
      <c r="I33" s="153">
        <v>0.20999999999999999</v>
      </c>
      <c r="J33" s="152">
        <f>ROUND(((SUM(BE119:BE143))*I33),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43</v>
      </c>
      <c r="F34" s="152">
        <f>ROUND((SUM(BF119:BF143)),  2)</f>
        <v>0</v>
      </c>
      <c r="G34" s="36"/>
      <c r="H34" s="36"/>
      <c r="I34" s="153">
        <v>0.12</v>
      </c>
      <c r="J34" s="152">
        <f>ROUND(((SUM(BF119:BF143))*I34),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44</v>
      </c>
      <c r="F35" s="152">
        <f>ROUND((SUM(BG119:BG143)),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45</v>
      </c>
      <c r="F36" s="152">
        <f>ROUND((SUM(BH119:BH143)),  2)</f>
        <v>0</v>
      </c>
      <c r="G36" s="36"/>
      <c r="H36" s="36"/>
      <c r="I36" s="153">
        <v>0.12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46</v>
      </c>
      <c r="F37" s="152">
        <f>ROUND((SUM(BI119:BI143)),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47</v>
      </c>
      <c r="E39" s="156"/>
      <c r="F39" s="156"/>
      <c r="G39" s="157" t="s">
        <v>48</v>
      </c>
      <c r="H39" s="158" t="s">
        <v>49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50</v>
      </c>
      <c r="E50" s="162"/>
      <c r="F50" s="162"/>
      <c r="G50" s="161" t="s">
        <v>51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52</v>
      </c>
      <c r="E61" s="164"/>
      <c r="F61" s="165" t="s">
        <v>53</v>
      </c>
      <c r="G61" s="163" t="s">
        <v>52</v>
      </c>
      <c r="H61" s="164"/>
      <c r="I61" s="164"/>
      <c r="J61" s="166" t="s">
        <v>53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54</v>
      </c>
      <c r="E65" s="167"/>
      <c r="F65" s="167"/>
      <c r="G65" s="161" t="s">
        <v>55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52</v>
      </c>
      <c r="E76" s="164"/>
      <c r="F76" s="165" t="s">
        <v>53</v>
      </c>
      <c r="G76" s="163" t="s">
        <v>52</v>
      </c>
      <c r="H76" s="164"/>
      <c r="I76" s="164"/>
      <c r="J76" s="166" t="s">
        <v>53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Jídelna Hradební 1029/2 - Gastro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92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 xml:space="preserve">01 - Způsobilé 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Hradební 1029/2 </v>
      </c>
      <c r="G89" s="38"/>
      <c r="H89" s="38"/>
      <c r="I89" s="30" t="s">
        <v>22</v>
      </c>
      <c r="J89" s="77" t="str">
        <f>IF(J12="","",J12)</f>
        <v>7. 4. 2025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SPŠ SOŠ SOU Hradec Králové</v>
      </c>
      <c r="G91" s="38"/>
      <c r="H91" s="38"/>
      <c r="I91" s="30" t="s">
        <v>30</v>
      </c>
      <c r="J91" s="34" t="str">
        <f>E21</f>
        <v>ARAGON ELL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96</v>
      </c>
      <c r="D94" s="174"/>
      <c r="E94" s="174"/>
      <c r="F94" s="174"/>
      <c r="G94" s="174"/>
      <c r="H94" s="174"/>
      <c r="I94" s="174"/>
      <c r="J94" s="175" t="s">
        <v>97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98</v>
      </c>
      <c r="D96" s="38"/>
      <c r="E96" s="38"/>
      <c r="F96" s="38"/>
      <c r="G96" s="38"/>
      <c r="H96" s="38"/>
      <c r="I96" s="38"/>
      <c r="J96" s="108">
        <f>J119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99</v>
      </c>
    </row>
    <row r="97" s="9" customFormat="1" ht="24.96" customHeight="1">
      <c r="A97" s="9"/>
      <c r="B97" s="177"/>
      <c r="C97" s="178"/>
      <c r="D97" s="179" t="s">
        <v>100</v>
      </c>
      <c r="E97" s="180"/>
      <c r="F97" s="180"/>
      <c r="G97" s="180"/>
      <c r="H97" s="180"/>
      <c r="I97" s="180"/>
      <c r="J97" s="181">
        <f>J120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7"/>
      <c r="C98" s="178"/>
      <c r="D98" s="179" t="s">
        <v>101</v>
      </c>
      <c r="E98" s="180"/>
      <c r="F98" s="180"/>
      <c r="G98" s="180"/>
      <c r="H98" s="180"/>
      <c r="I98" s="180"/>
      <c r="J98" s="181">
        <f>J139</f>
        <v>0</v>
      </c>
      <c r="K98" s="178"/>
      <c r="L98" s="182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3"/>
      <c r="C99" s="184"/>
      <c r="D99" s="185" t="s">
        <v>102</v>
      </c>
      <c r="E99" s="186"/>
      <c r="F99" s="186"/>
      <c r="G99" s="186"/>
      <c r="H99" s="186"/>
      <c r="I99" s="186"/>
      <c r="J99" s="187">
        <f>J140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103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72" t="str">
        <f>E7</f>
        <v>Jídelna Hradební 1029/2 - Gastro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92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74" t="str">
        <f>E9</f>
        <v xml:space="preserve">01 - Způsobilé 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20</v>
      </c>
      <c r="D113" s="38"/>
      <c r="E113" s="38"/>
      <c r="F113" s="25" t="str">
        <f>F12</f>
        <v xml:space="preserve">Hradební 1029/2 </v>
      </c>
      <c r="G113" s="38"/>
      <c r="H113" s="38"/>
      <c r="I113" s="30" t="s">
        <v>22</v>
      </c>
      <c r="J113" s="77" t="str">
        <f>IF(J12="","",J12)</f>
        <v>7. 4. 2025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24</v>
      </c>
      <c r="D115" s="38"/>
      <c r="E115" s="38"/>
      <c r="F115" s="25" t="str">
        <f>E15</f>
        <v>SPŠ SOŠ SOU Hradec Králové</v>
      </c>
      <c r="G115" s="38"/>
      <c r="H115" s="38"/>
      <c r="I115" s="30" t="s">
        <v>30</v>
      </c>
      <c r="J115" s="34" t="str">
        <f>E21</f>
        <v>ARAGON ELL s.r.o.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28</v>
      </c>
      <c r="D116" s="38"/>
      <c r="E116" s="38"/>
      <c r="F116" s="25" t="str">
        <f>IF(E18="","",E18)</f>
        <v>Vyplň údaj</v>
      </c>
      <c r="G116" s="38"/>
      <c r="H116" s="38"/>
      <c r="I116" s="30" t="s">
        <v>33</v>
      </c>
      <c r="J116" s="34" t="str">
        <f>E24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0.32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11" customFormat="1" ht="29.28" customHeight="1">
      <c r="A118" s="189"/>
      <c r="B118" s="190"/>
      <c r="C118" s="191" t="s">
        <v>104</v>
      </c>
      <c r="D118" s="192" t="s">
        <v>62</v>
      </c>
      <c r="E118" s="192" t="s">
        <v>58</v>
      </c>
      <c r="F118" s="192" t="s">
        <v>59</v>
      </c>
      <c r="G118" s="192" t="s">
        <v>105</v>
      </c>
      <c r="H118" s="192" t="s">
        <v>106</v>
      </c>
      <c r="I118" s="192" t="s">
        <v>107</v>
      </c>
      <c r="J118" s="192" t="s">
        <v>97</v>
      </c>
      <c r="K118" s="193" t="s">
        <v>108</v>
      </c>
      <c r="L118" s="194"/>
      <c r="M118" s="98" t="s">
        <v>1</v>
      </c>
      <c r="N118" s="99" t="s">
        <v>41</v>
      </c>
      <c r="O118" s="99" t="s">
        <v>109</v>
      </c>
      <c r="P118" s="99" t="s">
        <v>110</v>
      </c>
      <c r="Q118" s="99" t="s">
        <v>111</v>
      </c>
      <c r="R118" s="99" t="s">
        <v>112</v>
      </c>
      <c r="S118" s="99" t="s">
        <v>113</v>
      </c>
      <c r="T118" s="100" t="s">
        <v>114</v>
      </c>
      <c r="U118" s="189"/>
      <c r="V118" s="189"/>
      <c r="W118" s="189"/>
      <c r="X118" s="189"/>
      <c r="Y118" s="189"/>
      <c r="Z118" s="189"/>
      <c r="AA118" s="189"/>
      <c r="AB118" s="189"/>
      <c r="AC118" s="189"/>
      <c r="AD118" s="189"/>
      <c r="AE118" s="189"/>
    </row>
    <row r="119" s="2" customFormat="1" ht="22.8" customHeight="1">
      <c r="A119" s="36"/>
      <c r="B119" s="37"/>
      <c r="C119" s="105" t="s">
        <v>115</v>
      </c>
      <c r="D119" s="38"/>
      <c r="E119" s="38"/>
      <c r="F119" s="38"/>
      <c r="G119" s="38"/>
      <c r="H119" s="38"/>
      <c r="I119" s="38"/>
      <c r="J119" s="195">
        <f>BK119</f>
        <v>0</v>
      </c>
      <c r="K119" s="38"/>
      <c r="L119" s="42"/>
      <c r="M119" s="101"/>
      <c r="N119" s="196"/>
      <c r="O119" s="102"/>
      <c r="P119" s="197">
        <f>P120+P139</f>
        <v>0</v>
      </c>
      <c r="Q119" s="102"/>
      <c r="R119" s="197">
        <f>R120+R139</f>
        <v>0</v>
      </c>
      <c r="S119" s="102"/>
      <c r="T119" s="198">
        <f>T120+T139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76</v>
      </c>
      <c r="AU119" s="15" t="s">
        <v>99</v>
      </c>
      <c r="BK119" s="199">
        <f>BK120+BK139</f>
        <v>0</v>
      </c>
    </row>
    <row r="120" s="12" customFormat="1" ht="25.92" customHeight="1">
      <c r="A120" s="12"/>
      <c r="B120" s="200"/>
      <c r="C120" s="201"/>
      <c r="D120" s="202" t="s">
        <v>76</v>
      </c>
      <c r="E120" s="203" t="s">
        <v>116</v>
      </c>
      <c r="F120" s="203" t="s">
        <v>117</v>
      </c>
      <c r="G120" s="201"/>
      <c r="H120" s="201"/>
      <c r="I120" s="204"/>
      <c r="J120" s="205">
        <f>BK120</f>
        <v>0</v>
      </c>
      <c r="K120" s="201"/>
      <c r="L120" s="206"/>
      <c r="M120" s="207"/>
      <c r="N120" s="208"/>
      <c r="O120" s="208"/>
      <c r="P120" s="209">
        <f>SUM(P121:P138)</f>
        <v>0</v>
      </c>
      <c r="Q120" s="208"/>
      <c r="R120" s="209">
        <f>SUM(R121:R138)</f>
        <v>0</v>
      </c>
      <c r="S120" s="208"/>
      <c r="T120" s="210">
        <f>SUM(T121:T138)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85</v>
      </c>
      <c r="AT120" s="212" t="s">
        <v>76</v>
      </c>
      <c r="AU120" s="212" t="s">
        <v>77</v>
      </c>
      <c r="AY120" s="211" t="s">
        <v>118</v>
      </c>
      <c r="BK120" s="213">
        <f>SUM(BK121:BK138)</f>
        <v>0</v>
      </c>
    </row>
    <row r="121" s="2" customFormat="1" ht="37.8" customHeight="1">
      <c r="A121" s="36"/>
      <c r="B121" s="37"/>
      <c r="C121" s="214" t="s">
        <v>85</v>
      </c>
      <c r="D121" s="214" t="s">
        <v>119</v>
      </c>
      <c r="E121" s="215" t="s">
        <v>120</v>
      </c>
      <c r="F121" s="216" t="s">
        <v>121</v>
      </c>
      <c r="G121" s="217" t="s">
        <v>122</v>
      </c>
      <c r="H121" s="218">
        <v>1</v>
      </c>
      <c r="I121" s="219"/>
      <c r="J121" s="220">
        <f>ROUND(I121*H121,2)</f>
        <v>0</v>
      </c>
      <c r="K121" s="216" t="s">
        <v>1</v>
      </c>
      <c r="L121" s="42"/>
      <c r="M121" s="221" t="s">
        <v>1</v>
      </c>
      <c r="N121" s="222" t="s">
        <v>42</v>
      </c>
      <c r="O121" s="89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5" t="s">
        <v>123</v>
      </c>
      <c r="AT121" s="225" t="s">
        <v>119</v>
      </c>
      <c r="AU121" s="225" t="s">
        <v>85</v>
      </c>
      <c r="AY121" s="15" t="s">
        <v>118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5" t="s">
        <v>85</v>
      </c>
      <c r="BK121" s="226">
        <f>ROUND(I121*H121,2)</f>
        <v>0</v>
      </c>
      <c r="BL121" s="15" t="s">
        <v>123</v>
      </c>
      <c r="BM121" s="225" t="s">
        <v>124</v>
      </c>
    </row>
    <row r="122" s="2" customFormat="1">
      <c r="A122" s="36"/>
      <c r="B122" s="37"/>
      <c r="C122" s="38"/>
      <c r="D122" s="227" t="s">
        <v>125</v>
      </c>
      <c r="E122" s="38"/>
      <c r="F122" s="228" t="s">
        <v>126</v>
      </c>
      <c r="G122" s="38"/>
      <c r="H122" s="38"/>
      <c r="I122" s="229"/>
      <c r="J122" s="38"/>
      <c r="K122" s="38"/>
      <c r="L122" s="42"/>
      <c r="M122" s="230"/>
      <c r="N122" s="231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125</v>
      </c>
      <c r="AU122" s="15" t="s">
        <v>85</v>
      </c>
    </row>
    <row r="123" s="2" customFormat="1" ht="24.15" customHeight="1">
      <c r="A123" s="36"/>
      <c r="B123" s="37"/>
      <c r="C123" s="214" t="s">
        <v>87</v>
      </c>
      <c r="D123" s="214" t="s">
        <v>119</v>
      </c>
      <c r="E123" s="215" t="s">
        <v>127</v>
      </c>
      <c r="F123" s="216" t="s">
        <v>128</v>
      </c>
      <c r="G123" s="217" t="s">
        <v>122</v>
      </c>
      <c r="H123" s="218">
        <v>1</v>
      </c>
      <c r="I123" s="219"/>
      <c r="J123" s="220">
        <f>ROUND(I123*H123,2)</f>
        <v>0</v>
      </c>
      <c r="K123" s="216" t="s">
        <v>1</v>
      </c>
      <c r="L123" s="42"/>
      <c r="M123" s="221" t="s">
        <v>1</v>
      </c>
      <c r="N123" s="222" t="s">
        <v>42</v>
      </c>
      <c r="O123" s="89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5" t="s">
        <v>123</v>
      </c>
      <c r="AT123" s="225" t="s">
        <v>119</v>
      </c>
      <c r="AU123" s="225" t="s">
        <v>85</v>
      </c>
      <c r="AY123" s="15" t="s">
        <v>118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5" t="s">
        <v>85</v>
      </c>
      <c r="BK123" s="226">
        <f>ROUND(I123*H123,2)</f>
        <v>0</v>
      </c>
      <c r="BL123" s="15" t="s">
        <v>123</v>
      </c>
      <c r="BM123" s="225" t="s">
        <v>123</v>
      </c>
    </row>
    <row r="124" s="2" customFormat="1">
      <c r="A124" s="36"/>
      <c r="B124" s="37"/>
      <c r="C124" s="38"/>
      <c r="D124" s="227" t="s">
        <v>125</v>
      </c>
      <c r="E124" s="38"/>
      <c r="F124" s="228" t="s">
        <v>129</v>
      </c>
      <c r="G124" s="38"/>
      <c r="H124" s="38"/>
      <c r="I124" s="229"/>
      <c r="J124" s="38"/>
      <c r="K124" s="38"/>
      <c r="L124" s="42"/>
      <c r="M124" s="230"/>
      <c r="N124" s="231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125</v>
      </c>
      <c r="AU124" s="15" t="s">
        <v>85</v>
      </c>
    </row>
    <row r="125" s="2" customFormat="1" ht="33" customHeight="1">
      <c r="A125" s="36"/>
      <c r="B125" s="37"/>
      <c r="C125" s="214" t="s">
        <v>130</v>
      </c>
      <c r="D125" s="214" t="s">
        <v>119</v>
      </c>
      <c r="E125" s="215" t="s">
        <v>131</v>
      </c>
      <c r="F125" s="216" t="s">
        <v>132</v>
      </c>
      <c r="G125" s="217" t="s">
        <v>122</v>
      </c>
      <c r="H125" s="218">
        <v>1</v>
      </c>
      <c r="I125" s="219"/>
      <c r="J125" s="220">
        <f>ROUND(I125*H125,2)</f>
        <v>0</v>
      </c>
      <c r="K125" s="216" t="s">
        <v>1</v>
      </c>
      <c r="L125" s="42"/>
      <c r="M125" s="221" t="s">
        <v>1</v>
      </c>
      <c r="N125" s="222" t="s">
        <v>42</v>
      </c>
      <c r="O125" s="89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5" t="s">
        <v>123</v>
      </c>
      <c r="AT125" s="225" t="s">
        <v>119</v>
      </c>
      <c r="AU125" s="225" t="s">
        <v>85</v>
      </c>
      <c r="AY125" s="15" t="s">
        <v>118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5" t="s">
        <v>85</v>
      </c>
      <c r="BK125" s="226">
        <f>ROUND(I125*H125,2)</f>
        <v>0</v>
      </c>
      <c r="BL125" s="15" t="s">
        <v>123</v>
      </c>
      <c r="BM125" s="225" t="s">
        <v>133</v>
      </c>
    </row>
    <row r="126" s="2" customFormat="1">
      <c r="A126" s="36"/>
      <c r="B126" s="37"/>
      <c r="C126" s="38"/>
      <c r="D126" s="227" t="s">
        <v>125</v>
      </c>
      <c r="E126" s="38"/>
      <c r="F126" s="228" t="s">
        <v>134</v>
      </c>
      <c r="G126" s="38"/>
      <c r="H126" s="38"/>
      <c r="I126" s="229"/>
      <c r="J126" s="38"/>
      <c r="K126" s="38"/>
      <c r="L126" s="42"/>
      <c r="M126" s="230"/>
      <c r="N126" s="231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125</v>
      </c>
      <c r="AU126" s="15" t="s">
        <v>85</v>
      </c>
    </row>
    <row r="127" s="2" customFormat="1" ht="24.15" customHeight="1">
      <c r="A127" s="36"/>
      <c r="B127" s="37"/>
      <c r="C127" s="214" t="s">
        <v>123</v>
      </c>
      <c r="D127" s="214" t="s">
        <v>119</v>
      </c>
      <c r="E127" s="215" t="s">
        <v>135</v>
      </c>
      <c r="F127" s="216" t="s">
        <v>136</v>
      </c>
      <c r="G127" s="217" t="s">
        <v>122</v>
      </c>
      <c r="H127" s="218">
        <v>1</v>
      </c>
      <c r="I127" s="219"/>
      <c r="J127" s="220">
        <f>ROUND(I127*H127,2)</f>
        <v>0</v>
      </c>
      <c r="K127" s="216" t="s">
        <v>1</v>
      </c>
      <c r="L127" s="42"/>
      <c r="M127" s="221" t="s">
        <v>1</v>
      </c>
      <c r="N127" s="222" t="s">
        <v>42</v>
      </c>
      <c r="O127" s="89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5" t="s">
        <v>123</v>
      </c>
      <c r="AT127" s="225" t="s">
        <v>119</v>
      </c>
      <c r="AU127" s="225" t="s">
        <v>85</v>
      </c>
      <c r="AY127" s="15" t="s">
        <v>118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5" t="s">
        <v>85</v>
      </c>
      <c r="BK127" s="226">
        <f>ROUND(I127*H127,2)</f>
        <v>0</v>
      </c>
      <c r="BL127" s="15" t="s">
        <v>123</v>
      </c>
      <c r="BM127" s="225" t="s">
        <v>137</v>
      </c>
    </row>
    <row r="128" s="2" customFormat="1">
      <c r="A128" s="36"/>
      <c r="B128" s="37"/>
      <c r="C128" s="38"/>
      <c r="D128" s="227" t="s">
        <v>125</v>
      </c>
      <c r="E128" s="38"/>
      <c r="F128" s="228" t="s">
        <v>138</v>
      </c>
      <c r="G128" s="38"/>
      <c r="H128" s="38"/>
      <c r="I128" s="229"/>
      <c r="J128" s="38"/>
      <c r="K128" s="38"/>
      <c r="L128" s="42"/>
      <c r="M128" s="230"/>
      <c r="N128" s="231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125</v>
      </c>
      <c r="AU128" s="15" t="s">
        <v>85</v>
      </c>
    </row>
    <row r="129" s="2" customFormat="1" ht="24.15" customHeight="1">
      <c r="A129" s="36"/>
      <c r="B129" s="37"/>
      <c r="C129" s="214" t="s">
        <v>139</v>
      </c>
      <c r="D129" s="214" t="s">
        <v>119</v>
      </c>
      <c r="E129" s="215" t="s">
        <v>140</v>
      </c>
      <c r="F129" s="216" t="s">
        <v>141</v>
      </c>
      <c r="G129" s="217" t="s">
        <v>122</v>
      </c>
      <c r="H129" s="218">
        <v>1</v>
      </c>
      <c r="I129" s="219"/>
      <c r="J129" s="220">
        <f>ROUND(I129*H129,2)</f>
        <v>0</v>
      </c>
      <c r="K129" s="216" t="s">
        <v>1</v>
      </c>
      <c r="L129" s="42"/>
      <c r="M129" s="221" t="s">
        <v>1</v>
      </c>
      <c r="N129" s="222" t="s">
        <v>42</v>
      </c>
      <c r="O129" s="89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5" t="s">
        <v>123</v>
      </c>
      <c r="AT129" s="225" t="s">
        <v>119</v>
      </c>
      <c r="AU129" s="225" t="s">
        <v>85</v>
      </c>
      <c r="AY129" s="15" t="s">
        <v>118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5" t="s">
        <v>85</v>
      </c>
      <c r="BK129" s="226">
        <f>ROUND(I129*H129,2)</f>
        <v>0</v>
      </c>
      <c r="BL129" s="15" t="s">
        <v>123</v>
      </c>
      <c r="BM129" s="225" t="s">
        <v>142</v>
      </c>
    </row>
    <row r="130" s="2" customFormat="1">
      <c r="A130" s="36"/>
      <c r="B130" s="37"/>
      <c r="C130" s="38"/>
      <c r="D130" s="227" t="s">
        <v>125</v>
      </c>
      <c r="E130" s="38"/>
      <c r="F130" s="228" t="s">
        <v>143</v>
      </c>
      <c r="G130" s="38"/>
      <c r="H130" s="38"/>
      <c r="I130" s="229"/>
      <c r="J130" s="38"/>
      <c r="K130" s="38"/>
      <c r="L130" s="42"/>
      <c r="M130" s="230"/>
      <c r="N130" s="231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125</v>
      </c>
      <c r="AU130" s="15" t="s">
        <v>85</v>
      </c>
    </row>
    <row r="131" s="2" customFormat="1" ht="24.15" customHeight="1">
      <c r="A131" s="36"/>
      <c r="B131" s="37"/>
      <c r="C131" s="214" t="s">
        <v>133</v>
      </c>
      <c r="D131" s="214" t="s">
        <v>119</v>
      </c>
      <c r="E131" s="215" t="s">
        <v>144</v>
      </c>
      <c r="F131" s="216" t="s">
        <v>145</v>
      </c>
      <c r="G131" s="217" t="s">
        <v>122</v>
      </c>
      <c r="H131" s="218">
        <v>1</v>
      </c>
      <c r="I131" s="219"/>
      <c r="J131" s="220">
        <f>ROUND(I131*H131,2)</f>
        <v>0</v>
      </c>
      <c r="K131" s="216" t="s">
        <v>1</v>
      </c>
      <c r="L131" s="42"/>
      <c r="M131" s="221" t="s">
        <v>1</v>
      </c>
      <c r="N131" s="222" t="s">
        <v>42</v>
      </c>
      <c r="O131" s="89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5" t="s">
        <v>123</v>
      </c>
      <c r="AT131" s="225" t="s">
        <v>119</v>
      </c>
      <c r="AU131" s="225" t="s">
        <v>85</v>
      </c>
      <c r="AY131" s="15" t="s">
        <v>118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5" t="s">
        <v>85</v>
      </c>
      <c r="BK131" s="226">
        <f>ROUND(I131*H131,2)</f>
        <v>0</v>
      </c>
      <c r="BL131" s="15" t="s">
        <v>123</v>
      </c>
      <c r="BM131" s="225" t="s">
        <v>8</v>
      </c>
    </row>
    <row r="132" s="2" customFormat="1">
      <c r="A132" s="36"/>
      <c r="B132" s="37"/>
      <c r="C132" s="38"/>
      <c r="D132" s="227" t="s">
        <v>125</v>
      </c>
      <c r="E132" s="38"/>
      <c r="F132" s="228" t="s">
        <v>146</v>
      </c>
      <c r="G132" s="38"/>
      <c r="H132" s="38"/>
      <c r="I132" s="229"/>
      <c r="J132" s="38"/>
      <c r="K132" s="38"/>
      <c r="L132" s="42"/>
      <c r="M132" s="230"/>
      <c r="N132" s="231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125</v>
      </c>
      <c r="AU132" s="15" t="s">
        <v>85</v>
      </c>
    </row>
    <row r="133" s="2" customFormat="1" ht="24.15" customHeight="1">
      <c r="A133" s="36"/>
      <c r="B133" s="37"/>
      <c r="C133" s="214" t="s">
        <v>147</v>
      </c>
      <c r="D133" s="214" t="s">
        <v>119</v>
      </c>
      <c r="E133" s="215" t="s">
        <v>148</v>
      </c>
      <c r="F133" s="216" t="s">
        <v>149</v>
      </c>
      <c r="G133" s="217" t="s">
        <v>122</v>
      </c>
      <c r="H133" s="218">
        <v>1</v>
      </c>
      <c r="I133" s="219"/>
      <c r="J133" s="220">
        <f>ROUND(I133*H133,2)</f>
        <v>0</v>
      </c>
      <c r="K133" s="216" t="s">
        <v>1</v>
      </c>
      <c r="L133" s="42"/>
      <c r="M133" s="221" t="s">
        <v>1</v>
      </c>
      <c r="N133" s="222" t="s">
        <v>42</v>
      </c>
      <c r="O133" s="89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5" t="s">
        <v>123</v>
      </c>
      <c r="AT133" s="225" t="s">
        <v>119</v>
      </c>
      <c r="AU133" s="225" t="s">
        <v>85</v>
      </c>
      <c r="AY133" s="15" t="s">
        <v>118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5" t="s">
        <v>85</v>
      </c>
      <c r="BK133" s="226">
        <f>ROUND(I133*H133,2)</f>
        <v>0</v>
      </c>
      <c r="BL133" s="15" t="s">
        <v>123</v>
      </c>
      <c r="BM133" s="225" t="s">
        <v>150</v>
      </c>
    </row>
    <row r="134" s="2" customFormat="1">
      <c r="A134" s="36"/>
      <c r="B134" s="37"/>
      <c r="C134" s="38"/>
      <c r="D134" s="227" t="s">
        <v>125</v>
      </c>
      <c r="E134" s="38"/>
      <c r="F134" s="228" t="s">
        <v>151</v>
      </c>
      <c r="G134" s="38"/>
      <c r="H134" s="38"/>
      <c r="I134" s="229"/>
      <c r="J134" s="38"/>
      <c r="K134" s="38"/>
      <c r="L134" s="42"/>
      <c r="M134" s="230"/>
      <c r="N134" s="231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125</v>
      </c>
      <c r="AU134" s="15" t="s">
        <v>85</v>
      </c>
    </row>
    <row r="135" s="2" customFormat="1" ht="37.8" customHeight="1">
      <c r="A135" s="36"/>
      <c r="B135" s="37"/>
      <c r="C135" s="214" t="s">
        <v>137</v>
      </c>
      <c r="D135" s="214" t="s">
        <v>119</v>
      </c>
      <c r="E135" s="215" t="s">
        <v>152</v>
      </c>
      <c r="F135" s="216" t="s">
        <v>153</v>
      </c>
      <c r="G135" s="217" t="s">
        <v>122</v>
      </c>
      <c r="H135" s="218">
        <v>1</v>
      </c>
      <c r="I135" s="219"/>
      <c r="J135" s="220">
        <f>ROUND(I135*H135,2)</f>
        <v>0</v>
      </c>
      <c r="K135" s="216" t="s">
        <v>1</v>
      </c>
      <c r="L135" s="42"/>
      <c r="M135" s="221" t="s">
        <v>1</v>
      </c>
      <c r="N135" s="222" t="s">
        <v>42</v>
      </c>
      <c r="O135" s="89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5" t="s">
        <v>123</v>
      </c>
      <c r="AT135" s="225" t="s">
        <v>119</v>
      </c>
      <c r="AU135" s="225" t="s">
        <v>85</v>
      </c>
      <c r="AY135" s="15" t="s">
        <v>118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5" t="s">
        <v>85</v>
      </c>
      <c r="BK135" s="226">
        <f>ROUND(I135*H135,2)</f>
        <v>0</v>
      </c>
      <c r="BL135" s="15" t="s">
        <v>123</v>
      </c>
      <c r="BM135" s="225" t="s">
        <v>154</v>
      </c>
    </row>
    <row r="136" s="2" customFormat="1">
      <c r="A136" s="36"/>
      <c r="B136" s="37"/>
      <c r="C136" s="38"/>
      <c r="D136" s="227" t="s">
        <v>125</v>
      </c>
      <c r="E136" s="38"/>
      <c r="F136" s="228" t="s">
        <v>155</v>
      </c>
      <c r="G136" s="38"/>
      <c r="H136" s="38"/>
      <c r="I136" s="229"/>
      <c r="J136" s="38"/>
      <c r="K136" s="38"/>
      <c r="L136" s="42"/>
      <c r="M136" s="230"/>
      <c r="N136" s="231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125</v>
      </c>
      <c r="AU136" s="15" t="s">
        <v>85</v>
      </c>
    </row>
    <row r="137" s="2" customFormat="1" ht="24.15" customHeight="1">
      <c r="A137" s="36"/>
      <c r="B137" s="37"/>
      <c r="C137" s="214" t="s">
        <v>156</v>
      </c>
      <c r="D137" s="214" t="s">
        <v>119</v>
      </c>
      <c r="E137" s="215" t="s">
        <v>157</v>
      </c>
      <c r="F137" s="216" t="s">
        <v>158</v>
      </c>
      <c r="G137" s="217" t="s">
        <v>122</v>
      </c>
      <c r="H137" s="218">
        <v>1</v>
      </c>
      <c r="I137" s="219"/>
      <c r="J137" s="220">
        <f>ROUND(I137*H137,2)</f>
        <v>0</v>
      </c>
      <c r="K137" s="216" t="s">
        <v>1</v>
      </c>
      <c r="L137" s="42"/>
      <c r="M137" s="221" t="s">
        <v>1</v>
      </c>
      <c r="N137" s="222" t="s">
        <v>42</v>
      </c>
      <c r="O137" s="89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5" t="s">
        <v>123</v>
      </c>
      <c r="AT137" s="225" t="s">
        <v>119</v>
      </c>
      <c r="AU137" s="225" t="s">
        <v>85</v>
      </c>
      <c r="AY137" s="15" t="s">
        <v>118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5" t="s">
        <v>85</v>
      </c>
      <c r="BK137" s="226">
        <f>ROUND(I137*H137,2)</f>
        <v>0</v>
      </c>
      <c r="BL137" s="15" t="s">
        <v>123</v>
      </c>
      <c r="BM137" s="225" t="s">
        <v>159</v>
      </c>
    </row>
    <row r="138" s="2" customFormat="1">
      <c r="A138" s="36"/>
      <c r="B138" s="37"/>
      <c r="C138" s="38"/>
      <c r="D138" s="227" t="s">
        <v>125</v>
      </c>
      <c r="E138" s="38"/>
      <c r="F138" s="228" t="s">
        <v>160</v>
      </c>
      <c r="G138" s="38"/>
      <c r="H138" s="38"/>
      <c r="I138" s="229"/>
      <c r="J138" s="38"/>
      <c r="K138" s="38"/>
      <c r="L138" s="42"/>
      <c r="M138" s="230"/>
      <c r="N138" s="231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125</v>
      </c>
      <c r="AU138" s="15" t="s">
        <v>85</v>
      </c>
    </row>
    <row r="139" s="12" customFormat="1" ht="25.92" customHeight="1">
      <c r="A139" s="12"/>
      <c r="B139" s="200"/>
      <c r="C139" s="201"/>
      <c r="D139" s="202" t="s">
        <v>76</v>
      </c>
      <c r="E139" s="203" t="s">
        <v>161</v>
      </c>
      <c r="F139" s="203" t="s">
        <v>162</v>
      </c>
      <c r="G139" s="201"/>
      <c r="H139" s="201"/>
      <c r="I139" s="204"/>
      <c r="J139" s="205">
        <f>BK139</f>
        <v>0</v>
      </c>
      <c r="K139" s="201"/>
      <c r="L139" s="206"/>
      <c r="M139" s="207"/>
      <c r="N139" s="208"/>
      <c r="O139" s="208"/>
      <c r="P139" s="209">
        <f>P140</f>
        <v>0</v>
      </c>
      <c r="Q139" s="208"/>
      <c r="R139" s="209">
        <f>R140</f>
        <v>0</v>
      </c>
      <c r="S139" s="208"/>
      <c r="T139" s="210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1" t="s">
        <v>85</v>
      </c>
      <c r="AT139" s="212" t="s">
        <v>76</v>
      </c>
      <c r="AU139" s="212" t="s">
        <v>77</v>
      </c>
      <c r="AY139" s="211" t="s">
        <v>118</v>
      </c>
      <c r="BK139" s="213">
        <f>BK140</f>
        <v>0</v>
      </c>
    </row>
    <row r="140" s="12" customFormat="1" ht="22.8" customHeight="1">
      <c r="A140" s="12"/>
      <c r="B140" s="200"/>
      <c r="C140" s="201"/>
      <c r="D140" s="202" t="s">
        <v>76</v>
      </c>
      <c r="E140" s="232" t="s">
        <v>156</v>
      </c>
      <c r="F140" s="232" t="s">
        <v>163</v>
      </c>
      <c r="G140" s="201"/>
      <c r="H140" s="201"/>
      <c r="I140" s="204"/>
      <c r="J140" s="233">
        <f>BK140</f>
        <v>0</v>
      </c>
      <c r="K140" s="201"/>
      <c r="L140" s="206"/>
      <c r="M140" s="207"/>
      <c r="N140" s="208"/>
      <c r="O140" s="208"/>
      <c r="P140" s="209">
        <f>SUM(P141:P143)</f>
        <v>0</v>
      </c>
      <c r="Q140" s="208"/>
      <c r="R140" s="209">
        <f>SUM(R141:R143)</f>
        <v>0</v>
      </c>
      <c r="S140" s="208"/>
      <c r="T140" s="210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1" t="s">
        <v>85</v>
      </c>
      <c r="AT140" s="212" t="s">
        <v>76</v>
      </c>
      <c r="AU140" s="212" t="s">
        <v>85</v>
      </c>
      <c r="AY140" s="211" t="s">
        <v>118</v>
      </c>
      <c r="BK140" s="213">
        <f>SUM(BK141:BK143)</f>
        <v>0</v>
      </c>
    </row>
    <row r="141" s="2" customFormat="1" ht="49.05" customHeight="1">
      <c r="A141" s="36"/>
      <c r="B141" s="37"/>
      <c r="C141" s="214" t="s">
        <v>142</v>
      </c>
      <c r="D141" s="214" t="s">
        <v>119</v>
      </c>
      <c r="E141" s="215" t="s">
        <v>164</v>
      </c>
      <c r="F141" s="216" t="s">
        <v>165</v>
      </c>
      <c r="G141" s="217" t="s">
        <v>166</v>
      </c>
      <c r="H141" s="218">
        <v>1</v>
      </c>
      <c r="I141" s="219"/>
      <c r="J141" s="220">
        <f>ROUND(I141*H141,2)</f>
        <v>0</v>
      </c>
      <c r="K141" s="216" t="s">
        <v>1</v>
      </c>
      <c r="L141" s="42"/>
      <c r="M141" s="221" t="s">
        <v>1</v>
      </c>
      <c r="N141" s="222" t="s">
        <v>42</v>
      </c>
      <c r="O141" s="89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5" t="s">
        <v>123</v>
      </c>
      <c r="AT141" s="225" t="s">
        <v>119</v>
      </c>
      <c r="AU141" s="225" t="s">
        <v>87</v>
      </c>
      <c r="AY141" s="15" t="s">
        <v>118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5" t="s">
        <v>85</v>
      </c>
      <c r="BK141" s="226">
        <f>ROUND(I141*H141,2)</f>
        <v>0</v>
      </c>
      <c r="BL141" s="15" t="s">
        <v>123</v>
      </c>
      <c r="BM141" s="225" t="s">
        <v>167</v>
      </c>
    </row>
    <row r="142" s="2" customFormat="1">
      <c r="A142" s="36"/>
      <c r="B142" s="37"/>
      <c r="C142" s="38"/>
      <c r="D142" s="227" t="s">
        <v>125</v>
      </c>
      <c r="E142" s="38"/>
      <c r="F142" s="228" t="s">
        <v>168</v>
      </c>
      <c r="G142" s="38"/>
      <c r="H142" s="38"/>
      <c r="I142" s="229"/>
      <c r="J142" s="38"/>
      <c r="K142" s="38"/>
      <c r="L142" s="42"/>
      <c r="M142" s="230"/>
      <c r="N142" s="231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125</v>
      </c>
      <c r="AU142" s="15" t="s">
        <v>87</v>
      </c>
    </row>
    <row r="143" s="13" customFormat="1">
      <c r="A143" s="13"/>
      <c r="B143" s="234"/>
      <c r="C143" s="235"/>
      <c r="D143" s="227" t="s">
        <v>169</v>
      </c>
      <c r="E143" s="236" t="s">
        <v>1</v>
      </c>
      <c r="F143" s="237" t="s">
        <v>170</v>
      </c>
      <c r="G143" s="235"/>
      <c r="H143" s="238">
        <v>1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169</v>
      </c>
      <c r="AU143" s="244" t="s">
        <v>87</v>
      </c>
      <c r="AV143" s="13" t="s">
        <v>87</v>
      </c>
      <c r="AW143" s="13" t="s">
        <v>32</v>
      </c>
      <c r="AX143" s="13" t="s">
        <v>85</v>
      </c>
      <c r="AY143" s="244" t="s">
        <v>118</v>
      </c>
    </row>
    <row r="144" s="2" customFormat="1" ht="6.96" customHeight="1">
      <c r="A144" s="36"/>
      <c r="B144" s="64"/>
      <c r="C144" s="65"/>
      <c r="D144" s="65"/>
      <c r="E144" s="65"/>
      <c r="F144" s="65"/>
      <c r="G144" s="65"/>
      <c r="H144" s="65"/>
      <c r="I144" s="65"/>
      <c r="J144" s="65"/>
      <c r="K144" s="65"/>
      <c r="L144" s="42"/>
      <c r="M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</row>
  </sheetData>
  <sheetProtection sheet="1" autoFilter="0" formatColumns="0" formatRows="0" objects="1" scenarios="1" spinCount="100000" saltValue="xq6ifTLxT+MmCsWXiIJBrJsjmdQeunqWOo00vELvKrXTcd1ZH9OdInqq0IbYerV8OHxhLUXZx/8UNbxI+Suw/Q==" hashValue="xuTkBKj47F8XMFerY/0rNKqLiK2buSS9YKIWBi8gwf3B74Gy1RC83Lo85mqsPHAPyE2chBo7FAGwwI5w0MlofA==" algorithmName="SHA-512" password="CC35"/>
  <autoFilter ref="C118:K14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87</v>
      </c>
    </row>
    <row r="4" s="1" customFormat="1" ht="24.96" customHeight="1">
      <c r="B4" s="18"/>
      <c r="D4" s="136" t="s">
        <v>91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Jídelna Hradební 1029/2 - Gastro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92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171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7. 4. 2025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27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31.25" customHeight="1">
      <c r="A27" s="143"/>
      <c r="B27" s="144"/>
      <c r="C27" s="143"/>
      <c r="D27" s="143"/>
      <c r="E27" s="145" t="s">
        <v>94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37</v>
      </c>
      <c r="E30" s="36"/>
      <c r="F30" s="36"/>
      <c r="G30" s="36"/>
      <c r="H30" s="36"/>
      <c r="I30" s="36"/>
      <c r="J30" s="149">
        <f>ROUND(J117,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39</v>
      </c>
      <c r="G32" s="36"/>
      <c r="H32" s="36"/>
      <c r="I32" s="150" t="s">
        <v>38</v>
      </c>
      <c r="J32" s="150" t="s">
        <v>40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41</v>
      </c>
      <c r="E33" s="138" t="s">
        <v>42</v>
      </c>
      <c r="F33" s="152">
        <f>ROUND((SUM(BE117:BE124)),  2)</f>
        <v>0</v>
      </c>
      <c r="G33" s="36"/>
      <c r="H33" s="36"/>
      <c r="I33" s="153">
        <v>0.20999999999999999</v>
      </c>
      <c r="J33" s="152">
        <f>ROUND(((SUM(BE117:BE124))*I33),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43</v>
      </c>
      <c r="F34" s="152">
        <f>ROUND((SUM(BF117:BF124)),  2)</f>
        <v>0</v>
      </c>
      <c r="G34" s="36"/>
      <c r="H34" s="36"/>
      <c r="I34" s="153">
        <v>0.12</v>
      </c>
      <c r="J34" s="152">
        <f>ROUND(((SUM(BF117:BF124))*I34),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44</v>
      </c>
      <c r="F35" s="152">
        <f>ROUND((SUM(BG117:BG124)),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45</v>
      </c>
      <c r="F36" s="152">
        <f>ROUND((SUM(BH117:BH124)),  2)</f>
        <v>0</v>
      </c>
      <c r="G36" s="36"/>
      <c r="H36" s="36"/>
      <c r="I36" s="153">
        <v>0.12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46</v>
      </c>
      <c r="F37" s="152">
        <f>ROUND((SUM(BI117:BI124)),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47</v>
      </c>
      <c r="E39" s="156"/>
      <c r="F39" s="156"/>
      <c r="G39" s="157" t="s">
        <v>48</v>
      </c>
      <c r="H39" s="158" t="s">
        <v>49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50</v>
      </c>
      <c r="E50" s="162"/>
      <c r="F50" s="162"/>
      <c r="G50" s="161" t="s">
        <v>51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52</v>
      </c>
      <c r="E61" s="164"/>
      <c r="F61" s="165" t="s">
        <v>53</v>
      </c>
      <c r="G61" s="163" t="s">
        <v>52</v>
      </c>
      <c r="H61" s="164"/>
      <c r="I61" s="164"/>
      <c r="J61" s="166" t="s">
        <v>53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54</v>
      </c>
      <c r="E65" s="167"/>
      <c r="F65" s="167"/>
      <c r="G65" s="161" t="s">
        <v>55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52</v>
      </c>
      <c r="E76" s="164"/>
      <c r="F76" s="165" t="s">
        <v>53</v>
      </c>
      <c r="G76" s="163" t="s">
        <v>52</v>
      </c>
      <c r="H76" s="164"/>
      <c r="I76" s="164"/>
      <c r="J76" s="166" t="s">
        <v>53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Jídelna Hradební 1029/2 - Gastro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92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 xml:space="preserve">02 - Nezpůsobilé 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Hradební 1029/2 </v>
      </c>
      <c r="G89" s="38"/>
      <c r="H89" s="38"/>
      <c r="I89" s="30" t="s">
        <v>22</v>
      </c>
      <c r="J89" s="77" t="str">
        <f>IF(J12="","",J12)</f>
        <v>7. 4. 2025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SPŠ SOŠ SOU Hradec Králové</v>
      </c>
      <c r="G91" s="38"/>
      <c r="H91" s="38"/>
      <c r="I91" s="30" t="s">
        <v>30</v>
      </c>
      <c r="J91" s="34" t="str">
        <f>E21</f>
        <v>ARAGON ELL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96</v>
      </c>
      <c r="D94" s="174"/>
      <c r="E94" s="174"/>
      <c r="F94" s="174"/>
      <c r="G94" s="174"/>
      <c r="H94" s="174"/>
      <c r="I94" s="174"/>
      <c r="J94" s="175" t="s">
        <v>97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98</v>
      </c>
      <c r="D96" s="38"/>
      <c r="E96" s="38"/>
      <c r="F96" s="38"/>
      <c r="G96" s="38"/>
      <c r="H96" s="38"/>
      <c r="I96" s="38"/>
      <c r="J96" s="108">
        <f>J117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99</v>
      </c>
    </row>
    <row r="97" s="9" customFormat="1" ht="24.96" customHeight="1">
      <c r="A97" s="9"/>
      <c r="B97" s="177"/>
      <c r="C97" s="178"/>
      <c r="D97" s="179" t="s">
        <v>100</v>
      </c>
      <c r="E97" s="180"/>
      <c r="F97" s="180"/>
      <c r="G97" s="180"/>
      <c r="H97" s="180"/>
      <c r="I97" s="180"/>
      <c r="J97" s="181">
        <f>J118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103</v>
      </c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8"/>
      <c r="D107" s="38"/>
      <c r="E107" s="172" t="str">
        <f>E7</f>
        <v>Jídelna Hradební 1029/2 - Gastro</v>
      </c>
      <c r="F107" s="30"/>
      <c r="G107" s="30"/>
      <c r="H107" s="30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92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74" t="str">
        <f>E9</f>
        <v xml:space="preserve">02 - Nezpůsobilé </v>
      </c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8"/>
      <c r="E111" s="38"/>
      <c r="F111" s="25" t="str">
        <f>F12</f>
        <v xml:space="preserve">Hradební 1029/2 </v>
      </c>
      <c r="G111" s="38"/>
      <c r="H111" s="38"/>
      <c r="I111" s="30" t="s">
        <v>22</v>
      </c>
      <c r="J111" s="77" t="str">
        <f>IF(J12="","",J12)</f>
        <v>7. 4. 2025</v>
      </c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8"/>
      <c r="E113" s="38"/>
      <c r="F113" s="25" t="str">
        <f>E15</f>
        <v>SPŠ SOŠ SOU Hradec Králové</v>
      </c>
      <c r="G113" s="38"/>
      <c r="H113" s="38"/>
      <c r="I113" s="30" t="s">
        <v>30</v>
      </c>
      <c r="J113" s="34" t="str">
        <f>E21</f>
        <v>ARAGON ELL s.r.o.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28</v>
      </c>
      <c r="D114" s="38"/>
      <c r="E114" s="38"/>
      <c r="F114" s="25" t="str">
        <f>IF(E18="","",E18)</f>
        <v>Vyplň údaj</v>
      </c>
      <c r="G114" s="38"/>
      <c r="H114" s="38"/>
      <c r="I114" s="30" t="s">
        <v>33</v>
      </c>
      <c r="J114" s="34" t="str">
        <f>E24</f>
        <v xml:space="preserve"> 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1" customFormat="1" ht="29.28" customHeight="1">
      <c r="A116" s="189"/>
      <c r="B116" s="190"/>
      <c r="C116" s="191" t="s">
        <v>104</v>
      </c>
      <c r="D116" s="192" t="s">
        <v>62</v>
      </c>
      <c r="E116" s="192" t="s">
        <v>58</v>
      </c>
      <c r="F116" s="192" t="s">
        <v>59</v>
      </c>
      <c r="G116" s="192" t="s">
        <v>105</v>
      </c>
      <c r="H116" s="192" t="s">
        <v>106</v>
      </c>
      <c r="I116" s="192" t="s">
        <v>107</v>
      </c>
      <c r="J116" s="192" t="s">
        <v>97</v>
      </c>
      <c r="K116" s="193" t="s">
        <v>108</v>
      </c>
      <c r="L116" s="194"/>
      <c r="M116" s="98" t="s">
        <v>1</v>
      </c>
      <c r="N116" s="99" t="s">
        <v>41</v>
      </c>
      <c r="O116" s="99" t="s">
        <v>109</v>
      </c>
      <c r="P116" s="99" t="s">
        <v>110</v>
      </c>
      <c r="Q116" s="99" t="s">
        <v>111</v>
      </c>
      <c r="R116" s="99" t="s">
        <v>112</v>
      </c>
      <c r="S116" s="99" t="s">
        <v>113</v>
      </c>
      <c r="T116" s="100" t="s">
        <v>114</v>
      </c>
      <c r="U116" s="189"/>
      <c r="V116" s="189"/>
      <c r="W116" s="189"/>
      <c r="X116" s="189"/>
      <c r="Y116" s="189"/>
      <c r="Z116" s="189"/>
      <c r="AA116" s="189"/>
      <c r="AB116" s="189"/>
      <c r="AC116" s="189"/>
      <c r="AD116" s="189"/>
      <c r="AE116" s="189"/>
    </row>
    <row r="117" s="2" customFormat="1" ht="22.8" customHeight="1">
      <c r="A117" s="36"/>
      <c r="B117" s="37"/>
      <c r="C117" s="105" t="s">
        <v>115</v>
      </c>
      <c r="D117" s="38"/>
      <c r="E117" s="38"/>
      <c r="F117" s="38"/>
      <c r="G117" s="38"/>
      <c r="H117" s="38"/>
      <c r="I117" s="38"/>
      <c r="J117" s="195">
        <f>BK117</f>
        <v>0</v>
      </c>
      <c r="K117" s="38"/>
      <c r="L117" s="42"/>
      <c r="M117" s="101"/>
      <c r="N117" s="196"/>
      <c r="O117" s="102"/>
      <c r="P117" s="197">
        <f>P118</f>
        <v>0</v>
      </c>
      <c r="Q117" s="102"/>
      <c r="R117" s="197">
        <f>R118</f>
        <v>0</v>
      </c>
      <c r="S117" s="102"/>
      <c r="T117" s="198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76</v>
      </c>
      <c r="AU117" s="15" t="s">
        <v>99</v>
      </c>
      <c r="BK117" s="199">
        <f>BK118</f>
        <v>0</v>
      </c>
    </row>
    <row r="118" s="12" customFormat="1" ht="25.92" customHeight="1">
      <c r="A118" s="12"/>
      <c r="B118" s="200"/>
      <c r="C118" s="201"/>
      <c r="D118" s="202" t="s">
        <v>76</v>
      </c>
      <c r="E118" s="203" t="s">
        <v>116</v>
      </c>
      <c r="F118" s="203" t="s">
        <v>117</v>
      </c>
      <c r="G118" s="201"/>
      <c r="H118" s="201"/>
      <c r="I118" s="204"/>
      <c r="J118" s="205">
        <f>BK118</f>
        <v>0</v>
      </c>
      <c r="K118" s="201"/>
      <c r="L118" s="206"/>
      <c r="M118" s="207"/>
      <c r="N118" s="208"/>
      <c r="O118" s="208"/>
      <c r="P118" s="209">
        <f>SUM(P119:P124)</f>
        <v>0</v>
      </c>
      <c r="Q118" s="208"/>
      <c r="R118" s="209">
        <f>SUM(R119:R124)</f>
        <v>0</v>
      </c>
      <c r="S118" s="208"/>
      <c r="T118" s="210">
        <f>SUM(T119:T124)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1" t="s">
        <v>85</v>
      </c>
      <c r="AT118" s="212" t="s">
        <v>76</v>
      </c>
      <c r="AU118" s="212" t="s">
        <v>77</v>
      </c>
      <c r="AY118" s="211" t="s">
        <v>118</v>
      </c>
      <c r="BK118" s="213">
        <f>SUM(BK119:BK124)</f>
        <v>0</v>
      </c>
    </row>
    <row r="119" s="2" customFormat="1" ht="24.15" customHeight="1">
      <c r="A119" s="36"/>
      <c r="B119" s="37"/>
      <c r="C119" s="214" t="s">
        <v>85</v>
      </c>
      <c r="D119" s="214" t="s">
        <v>119</v>
      </c>
      <c r="E119" s="215" t="s">
        <v>172</v>
      </c>
      <c r="F119" s="216" t="s">
        <v>173</v>
      </c>
      <c r="G119" s="217" t="s">
        <v>122</v>
      </c>
      <c r="H119" s="218">
        <v>1</v>
      </c>
      <c r="I119" s="219"/>
      <c r="J119" s="220">
        <f>ROUND(I119*H119,2)</f>
        <v>0</v>
      </c>
      <c r="K119" s="216" t="s">
        <v>1</v>
      </c>
      <c r="L119" s="42"/>
      <c r="M119" s="221" t="s">
        <v>1</v>
      </c>
      <c r="N119" s="222" t="s">
        <v>42</v>
      </c>
      <c r="O119" s="89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5" t="s">
        <v>123</v>
      </c>
      <c r="AT119" s="225" t="s">
        <v>119</v>
      </c>
      <c r="AU119" s="225" t="s">
        <v>85</v>
      </c>
      <c r="AY119" s="15" t="s">
        <v>118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5" t="s">
        <v>85</v>
      </c>
      <c r="BK119" s="226">
        <f>ROUND(I119*H119,2)</f>
        <v>0</v>
      </c>
      <c r="BL119" s="15" t="s">
        <v>123</v>
      </c>
      <c r="BM119" s="225" t="s">
        <v>87</v>
      </c>
    </row>
    <row r="120" s="2" customFormat="1">
      <c r="A120" s="36"/>
      <c r="B120" s="37"/>
      <c r="C120" s="38"/>
      <c r="D120" s="227" t="s">
        <v>125</v>
      </c>
      <c r="E120" s="38"/>
      <c r="F120" s="228" t="s">
        <v>174</v>
      </c>
      <c r="G120" s="38"/>
      <c r="H120" s="38"/>
      <c r="I120" s="229"/>
      <c r="J120" s="38"/>
      <c r="K120" s="38"/>
      <c r="L120" s="42"/>
      <c r="M120" s="230"/>
      <c r="N120" s="231"/>
      <c r="O120" s="89"/>
      <c r="P120" s="89"/>
      <c r="Q120" s="89"/>
      <c r="R120" s="89"/>
      <c r="S120" s="89"/>
      <c r="T120" s="90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125</v>
      </c>
      <c r="AU120" s="15" t="s">
        <v>85</v>
      </c>
    </row>
    <row r="121" s="2" customFormat="1" ht="16.5" customHeight="1">
      <c r="A121" s="36"/>
      <c r="B121" s="37"/>
      <c r="C121" s="214" t="s">
        <v>87</v>
      </c>
      <c r="D121" s="214" t="s">
        <v>119</v>
      </c>
      <c r="E121" s="215" t="s">
        <v>175</v>
      </c>
      <c r="F121" s="216" t="s">
        <v>176</v>
      </c>
      <c r="G121" s="217" t="s">
        <v>122</v>
      </c>
      <c r="H121" s="218">
        <v>1</v>
      </c>
      <c r="I121" s="219"/>
      <c r="J121" s="220">
        <f>ROUND(I121*H121,2)</f>
        <v>0</v>
      </c>
      <c r="K121" s="216" t="s">
        <v>1</v>
      </c>
      <c r="L121" s="42"/>
      <c r="M121" s="221" t="s">
        <v>1</v>
      </c>
      <c r="N121" s="222" t="s">
        <v>42</v>
      </c>
      <c r="O121" s="89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5" t="s">
        <v>123</v>
      </c>
      <c r="AT121" s="225" t="s">
        <v>119</v>
      </c>
      <c r="AU121" s="225" t="s">
        <v>85</v>
      </c>
      <c r="AY121" s="15" t="s">
        <v>118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5" t="s">
        <v>85</v>
      </c>
      <c r="BK121" s="226">
        <f>ROUND(I121*H121,2)</f>
        <v>0</v>
      </c>
      <c r="BL121" s="15" t="s">
        <v>123</v>
      </c>
      <c r="BM121" s="225" t="s">
        <v>177</v>
      </c>
    </row>
    <row r="122" s="2" customFormat="1">
      <c r="A122" s="36"/>
      <c r="B122" s="37"/>
      <c r="C122" s="38"/>
      <c r="D122" s="227" t="s">
        <v>125</v>
      </c>
      <c r="E122" s="38"/>
      <c r="F122" s="228" t="s">
        <v>178</v>
      </c>
      <c r="G122" s="38"/>
      <c r="H122" s="38"/>
      <c r="I122" s="229"/>
      <c r="J122" s="38"/>
      <c r="K122" s="38"/>
      <c r="L122" s="42"/>
      <c r="M122" s="230"/>
      <c r="N122" s="231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125</v>
      </c>
      <c r="AU122" s="15" t="s">
        <v>85</v>
      </c>
    </row>
    <row r="123" s="2" customFormat="1" ht="16.5" customHeight="1">
      <c r="A123" s="36"/>
      <c r="B123" s="37"/>
      <c r="C123" s="214" t="s">
        <v>130</v>
      </c>
      <c r="D123" s="214" t="s">
        <v>119</v>
      </c>
      <c r="E123" s="215" t="s">
        <v>179</v>
      </c>
      <c r="F123" s="216" t="s">
        <v>180</v>
      </c>
      <c r="G123" s="217" t="s">
        <v>122</v>
      </c>
      <c r="H123" s="218">
        <v>1</v>
      </c>
      <c r="I123" s="219"/>
      <c r="J123" s="220">
        <f>ROUND(I123*H123,2)</f>
        <v>0</v>
      </c>
      <c r="K123" s="216" t="s">
        <v>1</v>
      </c>
      <c r="L123" s="42"/>
      <c r="M123" s="221" t="s">
        <v>1</v>
      </c>
      <c r="N123" s="222" t="s">
        <v>42</v>
      </c>
      <c r="O123" s="89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5" t="s">
        <v>123</v>
      </c>
      <c r="AT123" s="225" t="s">
        <v>119</v>
      </c>
      <c r="AU123" s="225" t="s">
        <v>85</v>
      </c>
      <c r="AY123" s="15" t="s">
        <v>118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5" t="s">
        <v>85</v>
      </c>
      <c r="BK123" s="226">
        <f>ROUND(I123*H123,2)</f>
        <v>0</v>
      </c>
      <c r="BL123" s="15" t="s">
        <v>123</v>
      </c>
      <c r="BM123" s="225" t="s">
        <v>181</v>
      </c>
    </row>
    <row r="124" s="2" customFormat="1">
      <c r="A124" s="36"/>
      <c r="B124" s="37"/>
      <c r="C124" s="38"/>
      <c r="D124" s="227" t="s">
        <v>125</v>
      </c>
      <c r="E124" s="38"/>
      <c r="F124" s="228" t="s">
        <v>182</v>
      </c>
      <c r="G124" s="38"/>
      <c r="H124" s="38"/>
      <c r="I124" s="229"/>
      <c r="J124" s="38"/>
      <c r="K124" s="38"/>
      <c r="L124" s="42"/>
      <c r="M124" s="245"/>
      <c r="N124" s="246"/>
      <c r="O124" s="247"/>
      <c r="P124" s="247"/>
      <c r="Q124" s="247"/>
      <c r="R124" s="247"/>
      <c r="S124" s="247"/>
      <c r="T124" s="248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125</v>
      </c>
      <c r="AU124" s="15" t="s">
        <v>85</v>
      </c>
    </row>
    <row r="125" s="2" customFormat="1" ht="6.96" customHeight="1">
      <c r="A125" s="36"/>
      <c r="B125" s="64"/>
      <c r="C125" s="65"/>
      <c r="D125" s="65"/>
      <c r="E125" s="65"/>
      <c r="F125" s="65"/>
      <c r="G125" s="65"/>
      <c r="H125" s="65"/>
      <c r="I125" s="65"/>
      <c r="J125" s="65"/>
      <c r="K125" s="65"/>
      <c r="L125" s="42"/>
      <c r="M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</sheetData>
  <sheetProtection sheet="1" autoFilter="0" formatColumns="0" formatRows="0" objects="1" scenarios="1" spinCount="100000" saltValue="Nr4jOHMM0pwUvu7q1GiWv7hCj60NhA0ibS5uqxp+grXXR5vcKX9HsZBlHUbQVVhcNtxexs9SUPuekjTuqlP3dQ==" hashValue="wL2gRmsqvitzZA9GCPObxpr7ucx8I3ITK2jaDUVEeWdzRFwQzdthDBZXv6sE5VAN+L52e4NaRwKwIvq+b4g1Tw==" algorithmName="SHA-512" password="CC35"/>
  <autoFilter ref="C116:K12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Jiri Voboril</dc:creator>
  <cp:lastModifiedBy>Jiri Voboril</cp:lastModifiedBy>
  <dcterms:created xsi:type="dcterms:W3CDTF">2025-04-07T06:34:18Z</dcterms:created>
  <dcterms:modified xsi:type="dcterms:W3CDTF">2025-04-07T06:34:19Z</dcterms:modified>
</cp:coreProperties>
</file>